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260" activeTab="0"/>
  </bookViews>
  <sheets>
    <sheet name="5. kra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znorac</author>
    <author>ANDREA</author>
    <author>Andrea</author>
  </authors>
  <commentList>
    <comment ref="N29" authorId="0">
      <text>
        <r>
          <rPr>
            <sz val="8"/>
            <rFont val="Calibri"/>
            <family val="2"/>
          </rPr>
          <t xml:space="preserve">ukupan broj učenika koji pohađaju nastavu vjeronauka
</t>
        </r>
      </text>
    </comment>
    <comment ref="O29" authorId="0">
      <text>
        <r>
          <rPr>
            <sz val="8"/>
            <rFont val="Calibri"/>
            <family val="2"/>
          </rPr>
          <t>ukupan broj učenika koji pohađaju nastavu informatike</t>
        </r>
      </text>
    </comment>
    <comment ref="W29" authorId="0">
      <text>
        <r>
          <rPr>
            <sz val="8"/>
            <rFont val="Tahoma"/>
            <family val="2"/>
          </rPr>
          <t xml:space="preserve">prosječna ocjena odjeljenja po općem uspjehu
</t>
        </r>
      </text>
    </comment>
    <comment ref="T30" authorId="1">
      <text>
        <r>
          <rPr>
            <sz val="8"/>
            <rFont val="Tahoma"/>
            <family val="2"/>
          </rPr>
          <t xml:space="preserve">broj odličnih učenika
</t>
        </r>
      </text>
    </comment>
    <comment ref="AB30" authorId="0">
      <text>
        <r>
          <rPr>
            <sz val="8"/>
            <rFont val="Tahoma"/>
            <family val="2"/>
          </rPr>
          <t xml:space="preserve">prosječan broj dolazaka roditelja po učeniku
</t>
        </r>
      </text>
    </comment>
    <comment ref="AC30" authorId="0">
      <text>
        <r>
          <rPr>
            <sz val="8"/>
            <rFont val="Tahoma"/>
            <family val="2"/>
          </rPr>
          <t xml:space="preserve">prosječan broj opravdanih sati po učeniku
</t>
        </r>
      </text>
    </comment>
    <comment ref="AD30" authorId="0">
      <text>
        <r>
          <rPr>
            <sz val="8"/>
            <rFont val="Tahoma"/>
            <family val="2"/>
          </rPr>
          <t xml:space="preserve">prosječan broj neopravdanih sati po učeniku
</t>
        </r>
      </text>
    </comment>
    <comment ref="T31" authorId="1">
      <text>
        <r>
          <rPr>
            <sz val="8"/>
            <rFont val="Tahoma"/>
            <family val="2"/>
          </rPr>
          <t>broj vrlo dobrih učenika</t>
        </r>
        <r>
          <rPr>
            <b/>
            <sz val="8"/>
            <rFont val="Tahoma"/>
            <family val="2"/>
          </rPr>
          <t xml:space="preserve">
</t>
        </r>
      </text>
    </comment>
    <comment ref="AC31" authorId="0">
      <text>
        <r>
          <rPr>
            <sz val="8"/>
            <rFont val="Tahoma"/>
            <family val="2"/>
          </rPr>
          <t xml:space="preserve">ukupan broj izostanaka
</t>
        </r>
      </text>
    </comment>
    <comment ref="T32" authorId="1">
      <text>
        <r>
          <rPr>
            <sz val="8"/>
            <rFont val="Tahoma"/>
            <family val="2"/>
          </rPr>
          <t>broj učenika s dobrim uspjehom</t>
        </r>
        <r>
          <rPr>
            <sz val="8"/>
            <rFont val="Tahoma"/>
            <family val="2"/>
          </rPr>
          <t xml:space="preserve">
</t>
        </r>
      </text>
    </comment>
    <comment ref="T33" authorId="1">
      <text>
        <r>
          <rPr>
            <sz val="8"/>
            <rFont val="Tahoma"/>
            <family val="2"/>
          </rPr>
          <t xml:space="preserve">broj učenika s dovoljnim uspjehom
</t>
        </r>
      </text>
    </comment>
    <comment ref="T34" authorId="1">
      <text>
        <r>
          <rPr>
            <sz val="8"/>
            <rFont val="Tahoma"/>
            <family val="2"/>
          </rPr>
          <t>broj učenika s nedovoljnim uspjehom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sz val="8"/>
            <rFont val="Tahoma"/>
            <family val="2"/>
          </rPr>
          <t xml:space="preserve">prosječna ocjena odjeljenja po predmetima
</t>
        </r>
      </text>
    </comment>
    <comment ref="P29" authorId="2">
      <text>
        <r>
          <rPr>
            <sz val="8"/>
            <rFont val="Calibri"/>
            <family val="2"/>
          </rPr>
          <t>ukupan broj učenika koji pohađaju nastavu talijanskog jezika</t>
        </r>
      </text>
    </comment>
    <comment ref="A30" authorId="2">
      <text>
        <r>
          <rPr>
            <sz val="8"/>
            <rFont val="Calibri"/>
            <family val="2"/>
          </rPr>
          <t xml:space="preserve">broj ocjena po predmetima
</t>
        </r>
      </text>
    </comment>
    <comment ref="Q30" authorId="2">
      <text>
        <r>
          <rPr>
            <sz val="8"/>
            <rFont val="Calibri"/>
            <family val="2"/>
          </rPr>
          <t>ukupan broj odličnih ocjena</t>
        </r>
      </text>
    </comment>
    <comment ref="Q31" authorId="2">
      <text>
        <r>
          <rPr>
            <sz val="8"/>
            <rFont val="Calibri"/>
            <family val="2"/>
          </rPr>
          <t xml:space="preserve">ukupan broj vrlo dobrih ocjena
</t>
        </r>
      </text>
    </comment>
    <comment ref="Q32" authorId="2">
      <text>
        <r>
          <rPr>
            <sz val="8"/>
            <rFont val="Calibri"/>
            <family val="2"/>
          </rPr>
          <t>ukupan broj dobrih ocjena</t>
        </r>
        <r>
          <rPr>
            <sz val="9"/>
            <rFont val="Tahoma"/>
            <family val="2"/>
          </rPr>
          <t xml:space="preserve">
</t>
        </r>
      </text>
    </comment>
    <comment ref="Q33" authorId="2">
      <text>
        <r>
          <rPr>
            <sz val="8"/>
            <rFont val="Calibri"/>
            <family val="2"/>
          </rPr>
          <t>ukupan broj dovoljnih ocjena</t>
        </r>
        <r>
          <rPr>
            <sz val="9"/>
            <rFont val="Tahoma"/>
            <family val="2"/>
          </rPr>
          <t xml:space="preserve">
</t>
        </r>
      </text>
    </comment>
    <comment ref="Q34" authorId="2">
      <text>
        <r>
          <rPr>
            <sz val="8"/>
            <rFont val="Calibri"/>
            <family val="2"/>
          </rPr>
          <t>ukupan broj nedovoljnih ocjena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<sst xmlns="http://schemas.openxmlformats.org/spreadsheetml/2006/main" count="51" uniqueCount="51">
  <si>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Redni broj</t>
  </si>
  <si>
    <t>PREZIME I IME UČENIKA</t>
  </si>
  <si>
    <t>OPĆI USPJEH</t>
  </si>
  <si>
    <t>OCJENE PO PREDMETIMA</t>
  </si>
  <si>
    <t>IZBORNI
 PREDMETI</t>
  </si>
  <si>
    <t xml:space="preserve"> Hrvatski jezik</t>
  </si>
  <si>
    <t xml:space="preserve"> Engleski jezik</t>
  </si>
  <si>
    <t xml:space="preserve"> Matematika</t>
  </si>
  <si>
    <t xml:space="preserve"> Povijest</t>
  </si>
  <si>
    <t xml:space="preserve"> Dodatna nastava</t>
  </si>
  <si>
    <t xml:space="preserve"> Dopunska nastava</t>
  </si>
  <si>
    <t>PROSJEK PO PREDMETIMA</t>
  </si>
  <si>
    <t>POZITIVNIH</t>
  </si>
  <si>
    <t>NEGATIVNIH</t>
  </si>
  <si>
    <t>UČENIKA:</t>
  </si>
  <si>
    <t>m</t>
  </si>
  <si>
    <t>Ž</t>
  </si>
  <si>
    <t>M</t>
  </si>
  <si>
    <t>UKUPNO</t>
  </si>
  <si>
    <t xml:space="preserve"> Likovna kult.</t>
  </si>
  <si>
    <t xml:space="preserve"> Glazbena kult.</t>
  </si>
  <si>
    <t xml:space="preserve"> Tehnička kult.</t>
  </si>
  <si>
    <t xml:space="preserve"> Tjel. i zdr. kult.</t>
  </si>
  <si>
    <t>ž</t>
  </si>
  <si>
    <t>Pohvale</t>
  </si>
  <si>
    <t>Opomene</t>
  </si>
  <si>
    <t>Ukor i strogi ukor</t>
  </si>
  <si>
    <t>s 1 negativ.</t>
  </si>
  <si>
    <t>s 2 negativ.</t>
  </si>
  <si>
    <t>s 3 negativ.</t>
  </si>
  <si>
    <t>s 4 negativ.</t>
  </si>
  <si>
    <t>SR. OCJ. ODJ.</t>
  </si>
  <si>
    <t>odličan</t>
  </si>
  <si>
    <t>vrlo dobar</t>
  </si>
  <si>
    <t>dobar</t>
  </si>
  <si>
    <t>dovoljan</t>
  </si>
  <si>
    <t>nedovoljan</t>
  </si>
  <si>
    <t xml:space="preserve"> Geografija</t>
  </si>
  <si>
    <t>Broj izostan.</t>
  </si>
  <si>
    <t xml:space="preserve"> Vjeronauk</t>
  </si>
  <si>
    <t xml:space="preserve"> Informatika</t>
  </si>
  <si>
    <t xml:space="preserve">Talijanski j </t>
  </si>
  <si>
    <t xml:space="preserve"> Izvannastavne aktivnosti</t>
  </si>
  <si>
    <t xml:space="preserve"> Izvanškolske aktivnosti</t>
  </si>
  <si>
    <t>Broj negativnih ocjena</t>
  </si>
  <si>
    <t>Broj dolazaka roditelja</t>
  </si>
  <si>
    <t xml:space="preserve"> Opravdani</t>
  </si>
  <si>
    <t xml:space="preserve"> Neopravdani</t>
  </si>
  <si>
    <t xml:space="preserve">          UKUPNO</t>
  </si>
  <si>
    <t>Priroda</t>
  </si>
  <si>
    <t>5.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</si>
</sst>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00"/>
    <numFmt numFmtId="186" formatCode="0.0"/>
    <numFmt numFmtId="187" formatCode="0.0%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sz val="24"/>
      <name val="Calibri"/>
      <family val="2"/>
    </font>
    <font>
      <b/>
      <i/>
      <sz val="26"/>
      <name val="Calibri"/>
      <family val="2"/>
    </font>
    <font>
      <b/>
      <sz val="7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33" borderId="10" xfId="0" applyFont="1" applyFill="1" applyBorder="1" applyAlignment="1">
      <alignment horizontal="center" textRotation="90"/>
    </xf>
    <xf numFmtId="0" fontId="28" fillId="33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vertical="center" textRotation="90"/>
    </xf>
    <xf numFmtId="0" fontId="29" fillId="33" borderId="13" xfId="0" applyFont="1" applyFill="1" applyBorder="1" applyAlignment="1">
      <alignment horizontal="center" vertical="center" textRotation="90"/>
    </xf>
    <xf numFmtId="0" fontId="30" fillId="30" borderId="14" xfId="0" applyFont="1" applyFill="1" applyBorder="1" applyAlignment="1">
      <alignment horizontal="center" vertical="center"/>
    </xf>
    <xf numFmtId="1" fontId="31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0" fillId="30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2" fontId="33" fillId="35" borderId="20" xfId="0" applyNumberFormat="1" applyFont="1" applyFill="1" applyBorder="1" applyAlignment="1">
      <alignment horizontal="center" vertical="center"/>
    </xf>
    <xf numFmtId="1" fontId="31" fillId="35" borderId="21" xfId="0" applyNumberFormat="1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4" fillId="34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9" fontId="35" fillId="35" borderId="24" xfId="0" applyNumberFormat="1" applyFont="1" applyFill="1" applyBorder="1" applyAlignment="1">
      <alignment/>
    </xf>
    <xf numFmtId="0" fontId="31" fillId="35" borderId="29" xfId="0" applyFont="1" applyFill="1" applyBorder="1" applyAlignment="1">
      <alignment horizontal="center" vertical="center"/>
    </xf>
    <xf numFmtId="1" fontId="31" fillId="35" borderId="15" xfId="0" applyNumberFormat="1" applyFont="1" applyFill="1" applyBorder="1" applyAlignment="1">
      <alignment horizontal="center" vertical="center"/>
    </xf>
    <xf numFmtId="2" fontId="31" fillId="35" borderId="17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4" fillId="34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33" fillId="35" borderId="19" xfId="0" applyNumberFormat="1" applyFont="1" applyFill="1" applyBorder="1" applyAlignment="1">
      <alignment horizontal="center" vertical="center"/>
    </xf>
    <xf numFmtId="9" fontId="35" fillId="35" borderId="17" xfId="0" applyNumberFormat="1" applyFont="1" applyFill="1" applyBorder="1" applyAlignment="1">
      <alignment/>
    </xf>
    <xf numFmtId="0" fontId="32" fillId="36" borderId="32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9" fontId="6" fillId="33" borderId="33" xfId="0" applyNumberFormat="1" applyFont="1" applyFill="1" applyBorder="1" applyAlignment="1">
      <alignment horizontal="center"/>
    </xf>
    <xf numFmtId="0" fontId="32" fillId="35" borderId="26" xfId="59" applyNumberFormat="1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/>
    </xf>
    <xf numFmtId="0" fontId="32" fillId="35" borderId="36" xfId="59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horizontal="center" vertical="center"/>
    </xf>
    <xf numFmtId="9" fontId="35" fillId="35" borderId="13" xfId="0" applyNumberFormat="1" applyFont="1" applyFill="1" applyBorder="1" applyAlignment="1">
      <alignment/>
    </xf>
    <xf numFmtId="2" fontId="38" fillId="35" borderId="40" xfId="0" applyNumberFormat="1" applyFont="1" applyFill="1" applyBorder="1" applyAlignment="1">
      <alignment vertical="center"/>
    </xf>
    <xf numFmtId="2" fontId="38" fillId="35" borderId="41" xfId="0" applyNumberFormat="1" applyFont="1" applyFill="1" applyBorder="1" applyAlignment="1">
      <alignment vertical="center"/>
    </xf>
    <xf numFmtId="0" fontId="31" fillId="35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9" fillId="33" borderId="11" xfId="0" applyFont="1" applyFill="1" applyBorder="1" applyAlignment="1">
      <alignment horizontal="center" textRotation="90"/>
    </xf>
    <xf numFmtId="0" fontId="8" fillId="0" borderId="16" xfId="0" applyFont="1" applyBorder="1" applyAlignment="1">
      <alignment/>
    </xf>
    <xf numFmtId="0" fontId="9" fillId="35" borderId="3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2" fontId="31" fillId="35" borderId="22" xfId="0" applyNumberFormat="1" applyFont="1" applyFill="1" applyBorder="1" applyAlignment="1">
      <alignment horizontal="center" vertical="center"/>
    </xf>
    <xf numFmtId="2" fontId="31" fillId="35" borderId="45" xfId="0" applyNumberFormat="1" applyFont="1" applyFill="1" applyBorder="1" applyAlignment="1">
      <alignment horizontal="center" vertical="center"/>
    </xf>
    <xf numFmtId="2" fontId="31" fillId="35" borderId="46" xfId="0" applyNumberFormat="1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textRotation="90"/>
    </xf>
    <xf numFmtId="0" fontId="29" fillId="33" borderId="47" xfId="0" applyFont="1" applyFill="1" applyBorder="1" applyAlignment="1">
      <alignment horizontal="center"/>
    </xf>
    <xf numFmtId="0" fontId="28" fillId="37" borderId="32" xfId="0" applyFont="1" applyFill="1" applyBorder="1" applyAlignment="1">
      <alignment horizontal="center" vertical="center" textRotation="90"/>
    </xf>
    <xf numFmtId="0" fontId="28" fillId="37" borderId="48" xfId="0" applyFont="1" applyFill="1" applyBorder="1" applyAlignment="1">
      <alignment horizontal="center" vertical="center"/>
    </xf>
    <xf numFmtId="0" fontId="28" fillId="37" borderId="4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left" vertical="center" wrapText="1"/>
    </xf>
    <xf numFmtId="0" fontId="28" fillId="37" borderId="49" xfId="0" applyFont="1" applyFill="1" applyBorder="1" applyAlignment="1">
      <alignment horizontal="left"/>
    </xf>
    <xf numFmtId="0" fontId="32" fillId="0" borderId="49" xfId="0" applyFont="1" applyBorder="1" applyAlignment="1">
      <alignment horizontal="left"/>
    </xf>
    <xf numFmtId="0" fontId="29" fillId="33" borderId="50" xfId="0" applyFont="1" applyFill="1" applyBorder="1" applyAlignment="1">
      <alignment horizontal="center" textRotation="90"/>
    </xf>
    <xf numFmtId="0" fontId="29" fillId="33" borderId="10" xfId="0" applyFont="1" applyFill="1" applyBorder="1" applyAlignment="1">
      <alignment horizontal="center" textRotation="90"/>
    </xf>
    <xf numFmtId="0" fontId="29" fillId="37" borderId="51" xfId="0" applyFont="1" applyFill="1" applyBorder="1" applyAlignment="1">
      <alignment horizontal="center" textRotation="90"/>
    </xf>
    <xf numFmtId="0" fontId="29" fillId="37" borderId="16" xfId="0" applyFont="1" applyFill="1" applyBorder="1" applyAlignment="1">
      <alignment horizontal="center" textRotation="90"/>
    </xf>
    <xf numFmtId="0" fontId="29" fillId="37" borderId="50" xfId="0" applyFont="1" applyFill="1" applyBorder="1" applyAlignment="1">
      <alignment horizontal="center" textRotation="90"/>
    </xf>
    <xf numFmtId="0" fontId="29" fillId="37" borderId="52" xfId="0" applyFont="1" applyFill="1" applyBorder="1" applyAlignment="1">
      <alignment horizontal="center" textRotation="90"/>
    </xf>
    <xf numFmtId="0" fontId="29" fillId="37" borderId="53" xfId="0" applyFont="1" applyFill="1" applyBorder="1" applyAlignment="1">
      <alignment horizontal="center" textRotation="90"/>
    </xf>
    <xf numFmtId="0" fontId="29" fillId="37" borderId="33" xfId="0" applyFont="1" applyFill="1" applyBorder="1" applyAlignment="1">
      <alignment horizontal="center" vertical="center" textRotation="90"/>
    </xf>
    <xf numFmtId="0" fontId="29" fillId="37" borderId="18" xfId="0" applyFont="1" applyFill="1" applyBorder="1" applyAlignment="1">
      <alignment horizontal="center" vertical="center"/>
    </xf>
    <xf numFmtId="0" fontId="29" fillId="37" borderId="54" xfId="0" applyFont="1" applyFill="1" applyBorder="1" applyAlignment="1">
      <alignment horizontal="center" vertical="center"/>
    </xf>
    <xf numFmtId="0" fontId="29" fillId="37" borderId="55" xfId="0" applyFont="1" applyFill="1" applyBorder="1" applyAlignment="1">
      <alignment horizontal="center" vertical="center"/>
    </xf>
    <xf numFmtId="0" fontId="32" fillId="0" borderId="56" xfId="0" applyFont="1" applyBorder="1" applyAlignment="1">
      <alignment/>
    </xf>
    <xf numFmtId="0" fontId="29" fillId="37" borderId="57" xfId="0" applyFont="1" applyFill="1" applyBorder="1" applyAlignment="1">
      <alignment/>
    </xf>
    <xf numFmtId="0" fontId="32" fillId="0" borderId="58" xfId="0" applyFont="1" applyBorder="1" applyAlignment="1">
      <alignment/>
    </xf>
    <xf numFmtId="0" fontId="29" fillId="37" borderId="35" xfId="0" applyFont="1" applyFill="1" applyBorder="1" applyAlignment="1">
      <alignment/>
    </xf>
    <xf numFmtId="0" fontId="32" fillId="0" borderId="59" xfId="0" applyFont="1" applyBorder="1" applyAlignment="1">
      <alignment/>
    </xf>
    <xf numFmtId="0" fontId="29" fillId="37" borderId="33" xfId="0" applyFont="1" applyFill="1" applyBorder="1" applyAlignment="1">
      <alignment horizontal="center" vertical="center"/>
    </xf>
    <xf numFmtId="0" fontId="29" fillId="37" borderId="60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textRotation="90"/>
    </xf>
    <xf numFmtId="0" fontId="29" fillId="33" borderId="15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51" xfId="0" applyFont="1" applyFill="1" applyBorder="1" applyAlignment="1">
      <alignment horizontal="center" textRotation="90"/>
    </xf>
    <xf numFmtId="0" fontId="29" fillId="33" borderId="16" xfId="0" applyFont="1" applyFill="1" applyBorder="1" applyAlignment="1">
      <alignment horizontal="center"/>
    </xf>
    <xf numFmtId="0" fontId="29" fillId="37" borderId="55" xfId="0" applyFont="1" applyFill="1" applyBorder="1" applyAlignment="1">
      <alignment horizontal="center" vertical="center" wrapText="1"/>
    </xf>
    <xf numFmtId="0" fontId="28" fillId="37" borderId="56" xfId="0" applyFont="1" applyFill="1" applyBorder="1" applyAlignment="1">
      <alignment horizontal="center"/>
    </xf>
    <xf numFmtId="0" fontId="28" fillId="37" borderId="14" xfId="0" applyFont="1" applyFill="1" applyBorder="1" applyAlignment="1">
      <alignment horizontal="center"/>
    </xf>
    <xf numFmtId="0" fontId="28" fillId="37" borderId="61" xfId="0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 textRotation="90"/>
    </xf>
    <xf numFmtId="0" fontId="29" fillId="33" borderId="62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 textRotation="90"/>
    </xf>
    <xf numFmtId="0" fontId="29" fillId="33" borderId="17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7" borderId="32" xfId="0" applyFont="1" applyFill="1" applyBorder="1" applyAlignment="1">
      <alignment horizontal="center" textRotation="90"/>
    </xf>
    <xf numFmtId="0" fontId="6" fillId="0" borderId="4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9" fillId="37" borderId="23" xfId="0" applyFont="1" applyFill="1" applyBorder="1" applyAlignment="1">
      <alignment horizontal="center" textRotation="90"/>
    </xf>
    <xf numFmtId="0" fontId="29" fillId="37" borderId="15" xfId="0" applyFont="1" applyFill="1" applyBorder="1" applyAlignment="1">
      <alignment horizontal="center" textRotation="90"/>
    </xf>
    <xf numFmtId="0" fontId="29" fillId="37" borderId="63" xfId="0" applyFont="1" applyFill="1" applyBorder="1" applyAlignment="1">
      <alignment horizontal="center" textRotation="90"/>
    </xf>
    <xf numFmtId="0" fontId="31" fillId="35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29" fillId="37" borderId="19" xfId="0" applyFont="1" applyFill="1" applyBorder="1" applyAlignment="1">
      <alignment horizontal="center" vertical="center" wrapText="1"/>
    </xf>
    <xf numFmtId="0" fontId="28" fillId="37" borderId="64" xfId="0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1" fillId="37" borderId="0" xfId="0" applyFont="1" applyFill="1" applyBorder="1" applyAlignment="1">
      <alignment horizontal="center" vertical="center" textRotation="90"/>
    </xf>
    <xf numFmtId="0" fontId="32" fillId="37" borderId="0" xfId="0" applyFont="1" applyFill="1" applyBorder="1" applyAlignment="1">
      <alignment horizontal="center" vertical="center" textRotation="90"/>
    </xf>
    <xf numFmtId="0" fontId="30" fillId="33" borderId="57" xfId="0" applyFont="1" applyFill="1" applyBorder="1" applyAlignment="1">
      <alignment horizontal="right" wrapText="1"/>
    </xf>
    <xf numFmtId="0" fontId="32" fillId="0" borderId="0" xfId="0" applyFont="1" applyBorder="1" applyAlignment="1">
      <alignment/>
    </xf>
    <xf numFmtId="0" fontId="29" fillId="37" borderId="60" xfId="0" applyFont="1" applyFill="1" applyBorder="1" applyAlignment="1">
      <alignment horizontal="center" textRotation="90"/>
    </xf>
    <xf numFmtId="0" fontId="29" fillId="37" borderId="64" xfId="0" applyFont="1" applyFill="1" applyBorder="1" applyAlignment="1">
      <alignment horizontal="center"/>
    </xf>
    <xf numFmtId="0" fontId="29" fillId="37" borderId="65" xfId="0" applyFont="1" applyFill="1" applyBorder="1" applyAlignment="1">
      <alignment horizontal="center"/>
    </xf>
    <xf numFmtId="9" fontId="31" fillId="33" borderId="55" xfId="0" applyNumberFormat="1" applyFont="1" applyFill="1" applyBorder="1" applyAlignment="1">
      <alignment horizontal="center" vertical="center"/>
    </xf>
    <xf numFmtId="9" fontId="32" fillId="0" borderId="27" xfId="0" applyNumberFormat="1" applyFont="1" applyBorder="1" applyAlignment="1">
      <alignment/>
    </xf>
    <xf numFmtId="9" fontId="33" fillId="35" borderId="51" xfId="59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9" fontId="31" fillId="38" borderId="57" xfId="0" applyNumberFormat="1" applyFont="1" applyFill="1" applyBorder="1" applyAlignment="1">
      <alignment horizontal="center" vertical="center"/>
    </xf>
    <xf numFmtId="9" fontId="32" fillId="38" borderId="0" xfId="0" applyNumberFormat="1" applyFont="1" applyFill="1" applyBorder="1" applyAlignment="1">
      <alignment/>
    </xf>
    <xf numFmtId="9" fontId="33" fillId="35" borderId="19" xfId="59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2" fontId="28" fillId="39" borderId="35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/>
    </xf>
    <xf numFmtId="0" fontId="35" fillId="38" borderId="12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5" fillId="38" borderId="42" xfId="0" applyFont="1" applyFill="1" applyBorder="1" applyAlignment="1">
      <alignment horizontal="center" vertical="center"/>
    </xf>
    <xf numFmtId="0" fontId="32" fillId="0" borderId="66" xfId="0" applyFont="1" applyBorder="1" applyAlignment="1">
      <alignment/>
    </xf>
    <xf numFmtId="2" fontId="33" fillId="35" borderId="21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37" fillId="36" borderId="5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5" fillId="38" borderId="15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9" fillId="33" borderId="35" xfId="0" applyFont="1" applyFill="1" applyBorder="1" applyAlignment="1">
      <alignment horizontal="right" wrapText="1"/>
    </xf>
    <xf numFmtId="9" fontId="29" fillId="39" borderId="55" xfId="0" applyNumberFormat="1" applyFont="1" applyFill="1" applyBorder="1" applyAlignment="1">
      <alignment horizontal="center" vertical="center"/>
    </xf>
    <xf numFmtId="0" fontId="29" fillId="37" borderId="35" xfId="0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/>
    </xf>
    <xf numFmtId="0" fontId="32" fillId="36" borderId="49" xfId="0" applyFont="1" applyFill="1" applyBorder="1" applyAlignment="1">
      <alignment/>
    </xf>
    <xf numFmtId="0" fontId="32" fillId="0" borderId="67" xfId="0" applyFont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1" fillId="35" borderId="6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31" fillId="37" borderId="46" xfId="0" applyFont="1" applyFill="1" applyBorder="1" applyAlignment="1">
      <alignment horizontal="center" vertical="center"/>
    </xf>
    <xf numFmtId="0" fontId="31" fillId="40" borderId="46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31" fillId="35" borderId="69" xfId="0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view="pageLayout" zoomScale="80" zoomScaleNormal="73" zoomScalePageLayoutView="80" workbookViewId="0" topLeftCell="A1">
      <selection activeCell="F17" sqref="F17"/>
    </sheetView>
  </sheetViews>
  <sheetFormatPr defaultColWidth="9.140625" defaultRowHeight="12.75"/>
  <cols>
    <col min="1" max="1" width="3.421875" style="11" customWidth="1"/>
    <col min="2" max="2" width="20.140625" style="11" customWidth="1"/>
    <col min="3" max="3" width="4.00390625" style="11" customWidth="1"/>
    <col min="4" max="13" width="3.57421875" style="11" customWidth="1"/>
    <col min="14" max="15" width="3.8515625" style="11" customWidth="1"/>
    <col min="16" max="17" width="4.00390625" style="11" customWidth="1"/>
    <col min="18" max="18" width="3.8515625" style="11" customWidth="1"/>
    <col min="19" max="19" width="3.421875" style="11" customWidth="1"/>
    <col min="20" max="21" width="3.8515625" style="11" bestFit="1" customWidth="1"/>
    <col min="22" max="22" width="4.57421875" style="11" customWidth="1"/>
    <col min="23" max="23" width="7.7109375" style="11" customWidth="1"/>
    <col min="24" max="24" width="4.140625" style="11" customWidth="1"/>
    <col min="25" max="27" width="3.140625" style="11" customWidth="1"/>
    <col min="28" max="28" width="4.140625" style="11" customWidth="1"/>
    <col min="29" max="29" width="6.7109375" style="11" bestFit="1" customWidth="1"/>
    <col min="30" max="30" width="4.57421875" style="11" bestFit="1" customWidth="1"/>
    <col min="31" max="34" width="3.57421875" style="11" customWidth="1"/>
    <col min="35" max="16384" width="9.140625" style="11" customWidth="1"/>
  </cols>
  <sheetData>
    <row r="1" spans="1:30" s="1" customFormat="1" ht="14.25" customHeight="1">
      <c r="A1" s="87" t="s">
        <v>0</v>
      </c>
      <c r="B1" s="90" t="s">
        <v>1</v>
      </c>
      <c r="C1" s="91"/>
      <c r="D1" s="96" t="s">
        <v>3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 t="s">
        <v>42</v>
      </c>
      <c r="T1" s="102" t="s">
        <v>43</v>
      </c>
      <c r="U1" s="102" t="s">
        <v>9</v>
      </c>
      <c r="V1" s="110" t="s">
        <v>10</v>
      </c>
      <c r="W1" s="74" t="s">
        <v>2</v>
      </c>
      <c r="X1" s="113" t="s">
        <v>44</v>
      </c>
      <c r="Y1" s="116" t="s">
        <v>24</v>
      </c>
      <c r="Z1" s="82" t="s">
        <v>25</v>
      </c>
      <c r="AA1" s="85" t="s">
        <v>26</v>
      </c>
      <c r="AB1" s="130" t="s">
        <v>45</v>
      </c>
      <c r="AC1" s="104" t="s">
        <v>38</v>
      </c>
      <c r="AD1" s="105"/>
    </row>
    <row r="2" spans="1:30" s="1" customFormat="1" ht="26.25" customHeight="1">
      <c r="A2" s="88"/>
      <c r="B2" s="92"/>
      <c r="C2" s="93"/>
      <c r="D2" s="108" t="s">
        <v>5</v>
      </c>
      <c r="E2" s="72" t="s">
        <v>19</v>
      </c>
      <c r="F2" s="72" t="s">
        <v>20</v>
      </c>
      <c r="G2" s="72" t="s">
        <v>6</v>
      </c>
      <c r="H2" s="72" t="s">
        <v>7</v>
      </c>
      <c r="I2" s="80" t="s">
        <v>49</v>
      </c>
      <c r="J2" s="72" t="s">
        <v>8</v>
      </c>
      <c r="K2" s="72" t="s">
        <v>37</v>
      </c>
      <c r="L2" s="72" t="s">
        <v>21</v>
      </c>
      <c r="M2" s="72" t="s">
        <v>22</v>
      </c>
      <c r="N2" s="121" t="s">
        <v>4</v>
      </c>
      <c r="O2" s="122"/>
      <c r="P2" s="122"/>
      <c r="Q2" s="122"/>
      <c r="R2" s="123"/>
      <c r="S2" s="100"/>
      <c r="T2" s="103"/>
      <c r="U2" s="103"/>
      <c r="V2" s="111"/>
      <c r="W2" s="75"/>
      <c r="X2" s="114"/>
      <c r="Y2" s="117"/>
      <c r="Z2" s="83"/>
      <c r="AA2" s="86"/>
      <c r="AB2" s="131"/>
      <c r="AC2" s="106"/>
      <c r="AD2" s="107"/>
    </row>
    <row r="3" spans="1:30" s="1" customFormat="1" ht="57" customHeight="1" thickBot="1">
      <c r="A3" s="89"/>
      <c r="B3" s="94"/>
      <c r="C3" s="95"/>
      <c r="D3" s="109"/>
      <c r="E3" s="73"/>
      <c r="F3" s="73"/>
      <c r="G3" s="73"/>
      <c r="H3" s="73"/>
      <c r="I3" s="81"/>
      <c r="J3" s="73"/>
      <c r="K3" s="73"/>
      <c r="L3" s="73"/>
      <c r="M3" s="73"/>
      <c r="N3" s="2" t="s">
        <v>39</v>
      </c>
      <c r="O3" s="2" t="s">
        <v>40</v>
      </c>
      <c r="P3" s="2" t="s">
        <v>41</v>
      </c>
      <c r="Q3" s="56"/>
      <c r="R3" s="3"/>
      <c r="S3" s="101"/>
      <c r="T3" s="73"/>
      <c r="U3" s="73"/>
      <c r="V3" s="112"/>
      <c r="W3" s="76"/>
      <c r="X3" s="115"/>
      <c r="Y3" s="118"/>
      <c r="Z3" s="84"/>
      <c r="AA3" s="86"/>
      <c r="AB3" s="132"/>
      <c r="AC3" s="4" t="s">
        <v>46</v>
      </c>
      <c r="AD3" s="5" t="s">
        <v>47</v>
      </c>
    </row>
    <row r="4" spans="1:30" ht="12.75" customHeight="1">
      <c r="A4" s="6">
        <v>1</v>
      </c>
      <c r="B4" s="57"/>
      <c r="C4" s="58" t="s">
        <v>15</v>
      </c>
      <c r="D4" s="177"/>
      <c r="E4" s="178"/>
      <c r="F4" s="178"/>
      <c r="G4" s="178"/>
      <c r="H4" s="178"/>
      <c r="I4" s="178"/>
      <c r="J4" s="179"/>
      <c r="K4" s="178"/>
      <c r="L4" s="178"/>
      <c r="M4" s="178"/>
      <c r="N4" s="178"/>
      <c r="O4" s="178"/>
      <c r="P4" s="178"/>
      <c r="Q4" s="178"/>
      <c r="R4" s="178"/>
      <c r="S4" s="178"/>
      <c r="T4" s="180"/>
      <c r="U4" s="181"/>
      <c r="V4" s="182"/>
      <c r="W4" s="69" t="e">
        <f>IF(X4&gt;0,1,AVERAGE(D4:R4))</f>
        <v>#DIV/0!</v>
      </c>
      <c r="X4" s="7">
        <f>COUNTIF(D4:R4,1)</f>
        <v>0</v>
      </c>
      <c r="Y4" s="8"/>
      <c r="Z4" s="9"/>
      <c r="AA4" s="10"/>
      <c r="AB4" s="66"/>
      <c r="AC4" s="63"/>
      <c r="AD4" s="64"/>
    </row>
    <row r="5" spans="1:30" ht="12.75" customHeight="1">
      <c r="A5" s="12">
        <f aca="true" t="shared" si="0" ref="A5:A28">A4+1</f>
        <v>2</v>
      </c>
      <c r="B5" s="57"/>
      <c r="C5" s="59" t="s">
        <v>23</v>
      </c>
      <c r="D5" s="65"/>
      <c r="E5" s="61"/>
      <c r="F5" s="61"/>
      <c r="G5" s="61"/>
      <c r="H5" s="61"/>
      <c r="I5" s="61"/>
      <c r="J5" s="60"/>
      <c r="K5" s="61"/>
      <c r="L5" s="61"/>
      <c r="M5" s="61"/>
      <c r="N5" s="61"/>
      <c r="O5" s="61"/>
      <c r="P5" s="61"/>
      <c r="Q5" s="61"/>
      <c r="R5" s="61"/>
      <c r="S5" s="61"/>
      <c r="T5" s="13"/>
      <c r="U5" s="13"/>
      <c r="V5" s="183"/>
      <c r="W5" s="70" t="e">
        <f>IF(X5&gt;0,1,AVERAGE(D5:R5))</f>
        <v>#DIV/0!</v>
      </c>
      <c r="X5" s="7">
        <f>COUNTIF(D5:R5,1)</f>
        <v>0</v>
      </c>
      <c r="Y5" s="8"/>
      <c r="Z5" s="9"/>
      <c r="AA5" s="10"/>
      <c r="AB5" s="67"/>
      <c r="AC5" s="63"/>
      <c r="AD5" s="64"/>
    </row>
    <row r="6" spans="1:30" ht="12.75" customHeight="1">
      <c r="A6" s="12">
        <f t="shared" si="0"/>
        <v>3</v>
      </c>
      <c r="B6" s="57"/>
      <c r="C6" s="59"/>
      <c r="D6" s="65"/>
      <c r="E6" s="61"/>
      <c r="F6" s="61"/>
      <c r="G6" s="61"/>
      <c r="H6" s="61"/>
      <c r="I6" s="61"/>
      <c r="J6" s="60"/>
      <c r="K6" s="61"/>
      <c r="L6" s="61"/>
      <c r="M6" s="61"/>
      <c r="N6" s="61"/>
      <c r="O6" s="61"/>
      <c r="P6" s="61"/>
      <c r="Q6" s="61"/>
      <c r="R6" s="61"/>
      <c r="S6" s="61"/>
      <c r="T6" s="13"/>
      <c r="U6" s="13"/>
      <c r="V6" s="183"/>
      <c r="W6" s="70" t="e">
        <f>IF(X6&gt;0,1,AVERAGE(D6:R6))</f>
        <v>#DIV/0!</v>
      </c>
      <c r="X6" s="7">
        <f>COUNTIF(D6:R6,1)</f>
        <v>0</v>
      </c>
      <c r="Y6" s="8"/>
      <c r="Z6" s="9"/>
      <c r="AA6" s="10"/>
      <c r="AB6" s="67"/>
      <c r="AC6" s="63"/>
      <c r="AD6" s="64"/>
    </row>
    <row r="7" spans="1:30" ht="12.75" customHeight="1">
      <c r="A7" s="12">
        <f t="shared" si="0"/>
        <v>4</v>
      </c>
      <c r="B7" s="57"/>
      <c r="C7" s="59"/>
      <c r="D7" s="65"/>
      <c r="E7" s="61"/>
      <c r="F7" s="61"/>
      <c r="G7" s="61"/>
      <c r="H7" s="61"/>
      <c r="I7" s="61"/>
      <c r="J7" s="60"/>
      <c r="K7" s="61"/>
      <c r="L7" s="61"/>
      <c r="M7" s="61"/>
      <c r="N7" s="61"/>
      <c r="O7" s="61"/>
      <c r="P7" s="61"/>
      <c r="Q7" s="61"/>
      <c r="R7" s="61"/>
      <c r="S7" s="61"/>
      <c r="T7" s="13"/>
      <c r="U7" s="13"/>
      <c r="V7" s="183"/>
      <c r="W7" s="70" t="e">
        <f>IF(X7&gt;0,1,AVERAGE(D7:R7))</f>
        <v>#DIV/0!</v>
      </c>
      <c r="X7" s="7">
        <f>COUNTIF(D7:R7,1)</f>
        <v>0</v>
      </c>
      <c r="Y7" s="8"/>
      <c r="Z7" s="9"/>
      <c r="AA7" s="10"/>
      <c r="AB7" s="67"/>
      <c r="AC7" s="63"/>
      <c r="AD7" s="64"/>
    </row>
    <row r="8" spans="1:30" ht="12.75" customHeight="1">
      <c r="A8" s="12">
        <f t="shared" si="0"/>
        <v>5</v>
      </c>
      <c r="B8" s="57"/>
      <c r="C8" s="59"/>
      <c r="D8" s="65"/>
      <c r="E8" s="61"/>
      <c r="F8" s="61"/>
      <c r="G8" s="61"/>
      <c r="H8" s="61"/>
      <c r="I8" s="61"/>
      <c r="J8" s="60"/>
      <c r="K8" s="61"/>
      <c r="L8" s="61"/>
      <c r="M8" s="61"/>
      <c r="N8" s="61"/>
      <c r="O8" s="61"/>
      <c r="P8" s="61"/>
      <c r="Q8" s="61"/>
      <c r="R8" s="61"/>
      <c r="S8" s="61"/>
      <c r="T8" s="13"/>
      <c r="U8" s="13"/>
      <c r="V8" s="183"/>
      <c r="W8" s="70" t="e">
        <f>IF(X8&gt;0,1,AVERAGE(D8:R8))</f>
        <v>#DIV/0!</v>
      </c>
      <c r="X8" s="7">
        <f>COUNTIF(D8:R8,1)</f>
        <v>0</v>
      </c>
      <c r="Y8" s="8"/>
      <c r="Z8" s="9"/>
      <c r="AA8" s="10"/>
      <c r="AB8" s="67"/>
      <c r="AC8" s="63"/>
      <c r="AD8" s="64"/>
    </row>
    <row r="9" spans="1:30" ht="12.75" customHeight="1">
      <c r="A9" s="12">
        <f t="shared" si="0"/>
        <v>6</v>
      </c>
      <c r="B9" s="57"/>
      <c r="C9" s="59"/>
      <c r="D9" s="65"/>
      <c r="E9" s="61"/>
      <c r="F9" s="61"/>
      <c r="G9" s="61"/>
      <c r="H9" s="61"/>
      <c r="I9" s="61"/>
      <c r="J9" s="60"/>
      <c r="K9" s="61"/>
      <c r="L9" s="61"/>
      <c r="M9" s="61"/>
      <c r="N9" s="61"/>
      <c r="O9" s="61"/>
      <c r="P9" s="61"/>
      <c r="Q9" s="61"/>
      <c r="R9" s="61"/>
      <c r="S9" s="61"/>
      <c r="T9" s="13"/>
      <c r="U9" s="13"/>
      <c r="V9" s="183"/>
      <c r="W9" s="70" t="e">
        <f>IF(X9&gt;0,1,AVERAGE(D9:R9))</f>
        <v>#DIV/0!</v>
      </c>
      <c r="X9" s="7">
        <f>COUNTIF(D9:R9,1)</f>
        <v>0</v>
      </c>
      <c r="Y9" s="8"/>
      <c r="Z9" s="9"/>
      <c r="AA9" s="10"/>
      <c r="AB9" s="67"/>
      <c r="AC9" s="63"/>
      <c r="AD9" s="64"/>
    </row>
    <row r="10" spans="1:30" ht="12.75" customHeight="1">
      <c r="A10" s="12">
        <f t="shared" si="0"/>
        <v>7</v>
      </c>
      <c r="B10" s="57"/>
      <c r="C10" s="59"/>
      <c r="D10" s="65"/>
      <c r="E10" s="61"/>
      <c r="F10" s="61"/>
      <c r="G10" s="61"/>
      <c r="H10" s="61"/>
      <c r="I10" s="61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13"/>
      <c r="U10" s="13"/>
      <c r="V10" s="183"/>
      <c r="W10" s="70" t="e">
        <f>IF(X10&gt;0,1,AVERAGE(D10:R10))</f>
        <v>#DIV/0!</v>
      </c>
      <c r="X10" s="7">
        <f>COUNTIF(D10:R10,1)</f>
        <v>0</v>
      </c>
      <c r="Y10" s="8"/>
      <c r="Z10" s="9"/>
      <c r="AA10" s="10"/>
      <c r="AB10" s="67"/>
      <c r="AC10" s="63"/>
      <c r="AD10" s="64"/>
    </row>
    <row r="11" spans="1:30" ht="12.75" customHeight="1">
      <c r="A11" s="12">
        <f t="shared" si="0"/>
        <v>8</v>
      </c>
      <c r="B11" s="57"/>
      <c r="C11" s="59"/>
      <c r="D11" s="65"/>
      <c r="E11" s="61"/>
      <c r="F11" s="61"/>
      <c r="G11" s="61"/>
      <c r="H11" s="61"/>
      <c r="I11" s="61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13"/>
      <c r="U11" s="13"/>
      <c r="V11" s="183"/>
      <c r="W11" s="70" t="e">
        <f>IF(X11&gt;0,1,AVERAGE(D11:R11))</f>
        <v>#DIV/0!</v>
      </c>
      <c r="X11" s="7">
        <f>COUNTIF(D11:R11,1)</f>
        <v>0</v>
      </c>
      <c r="Y11" s="8"/>
      <c r="Z11" s="9"/>
      <c r="AA11" s="10"/>
      <c r="AB11" s="67"/>
      <c r="AC11" s="63"/>
      <c r="AD11" s="64"/>
    </row>
    <row r="12" spans="1:30" ht="12.75" customHeight="1">
      <c r="A12" s="12">
        <f t="shared" si="0"/>
        <v>9</v>
      </c>
      <c r="B12" s="57"/>
      <c r="C12" s="59"/>
      <c r="D12" s="65"/>
      <c r="E12" s="61"/>
      <c r="F12" s="61"/>
      <c r="G12" s="61"/>
      <c r="H12" s="61"/>
      <c r="I12" s="61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13"/>
      <c r="U12" s="13"/>
      <c r="V12" s="183"/>
      <c r="W12" s="70" t="e">
        <f>IF(X12&gt;0,1,AVERAGE(D12:R12))</f>
        <v>#DIV/0!</v>
      </c>
      <c r="X12" s="7">
        <f>COUNTIF(D12:R12,1)</f>
        <v>0</v>
      </c>
      <c r="Y12" s="8"/>
      <c r="Z12" s="9"/>
      <c r="AA12" s="10"/>
      <c r="AB12" s="67"/>
      <c r="AC12" s="63"/>
      <c r="AD12" s="64"/>
    </row>
    <row r="13" spans="1:30" ht="12.75" customHeight="1">
      <c r="A13" s="12">
        <f t="shared" si="0"/>
        <v>10</v>
      </c>
      <c r="B13" s="57"/>
      <c r="C13" s="59"/>
      <c r="D13" s="65"/>
      <c r="E13" s="61"/>
      <c r="F13" s="61"/>
      <c r="G13" s="61"/>
      <c r="H13" s="61"/>
      <c r="I13" s="61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13"/>
      <c r="U13" s="13"/>
      <c r="V13" s="183"/>
      <c r="W13" s="70" t="e">
        <f>IF(X13&gt;0,1,AVERAGE(D13:R13))</f>
        <v>#DIV/0!</v>
      </c>
      <c r="X13" s="7">
        <f>COUNTIF(D13:R13,1)</f>
        <v>0</v>
      </c>
      <c r="Y13" s="8"/>
      <c r="Z13" s="9"/>
      <c r="AA13" s="10"/>
      <c r="AB13" s="67"/>
      <c r="AC13" s="63"/>
      <c r="AD13" s="64"/>
    </row>
    <row r="14" spans="1:30" ht="12.75" customHeight="1">
      <c r="A14" s="12">
        <f t="shared" si="0"/>
        <v>11</v>
      </c>
      <c r="B14" s="57"/>
      <c r="C14" s="58"/>
      <c r="D14" s="65"/>
      <c r="E14" s="61"/>
      <c r="F14" s="61"/>
      <c r="G14" s="61"/>
      <c r="H14" s="61"/>
      <c r="I14" s="61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13"/>
      <c r="U14" s="13"/>
      <c r="V14" s="183"/>
      <c r="W14" s="70" t="e">
        <f>IF(X14&gt;0,1,AVERAGE(D14:R14))</f>
        <v>#DIV/0!</v>
      </c>
      <c r="X14" s="7">
        <f>COUNTIF(D14:R14,1)</f>
        <v>0</v>
      </c>
      <c r="Y14" s="8"/>
      <c r="Z14" s="9"/>
      <c r="AA14" s="10"/>
      <c r="AB14" s="67"/>
      <c r="AC14" s="63"/>
      <c r="AD14" s="64"/>
    </row>
    <row r="15" spans="1:30" ht="12.75" customHeight="1">
      <c r="A15" s="12">
        <f t="shared" si="0"/>
        <v>12</v>
      </c>
      <c r="B15" s="57"/>
      <c r="C15" s="59"/>
      <c r="D15" s="65"/>
      <c r="E15" s="61"/>
      <c r="F15" s="61"/>
      <c r="G15" s="61"/>
      <c r="H15" s="61"/>
      <c r="I15" s="61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13"/>
      <c r="U15" s="13"/>
      <c r="V15" s="183"/>
      <c r="W15" s="70" t="e">
        <f>IF(X15&gt;0,1,AVERAGE(D15:R15))</f>
        <v>#DIV/0!</v>
      </c>
      <c r="X15" s="7">
        <f>COUNTIF(D15:R15,1)</f>
        <v>0</v>
      </c>
      <c r="Y15" s="8"/>
      <c r="Z15" s="9"/>
      <c r="AA15" s="10"/>
      <c r="AB15" s="67"/>
      <c r="AC15" s="63"/>
      <c r="AD15" s="64"/>
    </row>
    <row r="16" spans="1:30" ht="12.75" customHeight="1">
      <c r="A16" s="12">
        <f t="shared" si="0"/>
        <v>13</v>
      </c>
      <c r="B16" s="57"/>
      <c r="C16" s="59"/>
      <c r="D16" s="65"/>
      <c r="E16" s="61"/>
      <c r="F16" s="61"/>
      <c r="G16" s="61"/>
      <c r="H16" s="61"/>
      <c r="I16" s="61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13"/>
      <c r="U16" s="13"/>
      <c r="V16" s="183"/>
      <c r="W16" s="70" t="e">
        <f>IF(X16&gt;0,1,AVERAGE(D16:R16))</f>
        <v>#DIV/0!</v>
      </c>
      <c r="X16" s="7">
        <f>COUNTIF(D16:R16,1)</f>
        <v>0</v>
      </c>
      <c r="Y16" s="8"/>
      <c r="Z16" s="9"/>
      <c r="AA16" s="10"/>
      <c r="AB16" s="67"/>
      <c r="AC16" s="63"/>
      <c r="AD16" s="64"/>
    </row>
    <row r="17" spans="1:30" ht="12.75" customHeight="1">
      <c r="A17" s="12">
        <f t="shared" si="0"/>
        <v>14</v>
      </c>
      <c r="B17" s="57"/>
      <c r="C17" s="59"/>
      <c r="D17" s="65"/>
      <c r="E17" s="61"/>
      <c r="F17" s="61"/>
      <c r="G17" s="61"/>
      <c r="H17" s="61"/>
      <c r="I17" s="61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13"/>
      <c r="U17" s="13"/>
      <c r="V17" s="183"/>
      <c r="W17" s="70" t="e">
        <f>IF(X17&gt;0,1,AVERAGE(D17:R17))</f>
        <v>#DIV/0!</v>
      </c>
      <c r="X17" s="7">
        <f>COUNTIF(D17:R17,1)</f>
        <v>0</v>
      </c>
      <c r="Y17" s="8"/>
      <c r="Z17" s="9"/>
      <c r="AA17" s="10"/>
      <c r="AB17" s="67"/>
      <c r="AC17" s="63"/>
      <c r="AD17" s="64"/>
    </row>
    <row r="18" spans="1:30" ht="12.75" customHeight="1">
      <c r="A18" s="12">
        <f t="shared" si="0"/>
        <v>15</v>
      </c>
      <c r="B18" s="57"/>
      <c r="C18" s="58"/>
      <c r="D18" s="65"/>
      <c r="E18" s="61"/>
      <c r="F18" s="61"/>
      <c r="G18" s="61"/>
      <c r="H18" s="61"/>
      <c r="I18" s="61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13"/>
      <c r="U18" s="13"/>
      <c r="V18" s="183"/>
      <c r="W18" s="70" t="e">
        <f>IF(X18&gt;0,1,AVERAGE(D18:R18))</f>
        <v>#DIV/0!</v>
      </c>
      <c r="X18" s="7">
        <f>COUNTIF(D18:R18,1)</f>
        <v>0</v>
      </c>
      <c r="Y18" s="8"/>
      <c r="Z18" s="9"/>
      <c r="AA18" s="10"/>
      <c r="AB18" s="67"/>
      <c r="AC18" s="63"/>
      <c r="AD18" s="64"/>
    </row>
    <row r="19" spans="1:30" ht="12.75" customHeight="1">
      <c r="A19" s="12">
        <f t="shared" si="0"/>
        <v>16</v>
      </c>
      <c r="B19" s="57"/>
      <c r="C19" s="58"/>
      <c r="D19" s="65"/>
      <c r="E19" s="61"/>
      <c r="F19" s="61"/>
      <c r="G19" s="61"/>
      <c r="H19" s="61"/>
      <c r="I19" s="61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13"/>
      <c r="U19" s="13"/>
      <c r="V19" s="183"/>
      <c r="W19" s="70" t="e">
        <f>IF(X19&gt;0,1,AVERAGE(D19:R19))</f>
        <v>#DIV/0!</v>
      </c>
      <c r="X19" s="7">
        <f>COUNTIF(D19:R19,1)</f>
        <v>0</v>
      </c>
      <c r="Y19" s="8"/>
      <c r="Z19" s="9"/>
      <c r="AA19" s="10"/>
      <c r="AB19" s="67"/>
      <c r="AC19" s="63"/>
      <c r="AD19" s="64"/>
    </row>
    <row r="20" spans="1:30" ht="12.75" customHeight="1">
      <c r="A20" s="12">
        <f t="shared" si="0"/>
        <v>17</v>
      </c>
      <c r="B20" s="57"/>
      <c r="C20" s="58"/>
      <c r="D20" s="65"/>
      <c r="E20" s="61"/>
      <c r="F20" s="61"/>
      <c r="G20" s="61"/>
      <c r="H20" s="61"/>
      <c r="I20" s="61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13"/>
      <c r="U20" s="13"/>
      <c r="V20" s="183"/>
      <c r="W20" s="70" t="e">
        <f>IF(X20&gt;0,1,AVERAGE(D20:R20))</f>
        <v>#DIV/0!</v>
      </c>
      <c r="X20" s="7">
        <f>COUNTIF(D20:R20,1)</f>
        <v>0</v>
      </c>
      <c r="Y20" s="8"/>
      <c r="Z20" s="9"/>
      <c r="AA20" s="10"/>
      <c r="AB20" s="67"/>
      <c r="AC20" s="63"/>
      <c r="AD20" s="64"/>
    </row>
    <row r="21" spans="1:30" ht="12.75" customHeight="1">
      <c r="A21" s="12">
        <f t="shared" si="0"/>
        <v>18</v>
      </c>
      <c r="B21" s="57"/>
      <c r="C21" s="59"/>
      <c r="D21" s="65"/>
      <c r="E21" s="61"/>
      <c r="F21" s="61"/>
      <c r="G21" s="61"/>
      <c r="H21" s="61"/>
      <c r="I21" s="61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13"/>
      <c r="U21" s="13"/>
      <c r="V21" s="183"/>
      <c r="W21" s="70" t="e">
        <f>IF(X21&gt;0,1,AVERAGE(D21:R21))</f>
        <v>#DIV/0!</v>
      </c>
      <c r="X21" s="7">
        <f>COUNTIF(D21:R21,1)</f>
        <v>0</v>
      </c>
      <c r="Y21" s="8"/>
      <c r="Z21" s="9"/>
      <c r="AA21" s="10"/>
      <c r="AB21" s="67"/>
      <c r="AC21" s="63"/>
      <c r="AD21" s="64"/>
    </row>
    <row r="22" spans="1:30" ht="12.75" customHeight="1">
      <c r="A22" s="12">
        <f t="shared" si="0"/>
        <v>19</v>
      </c>
      <c r="B22" s="57"/>
      <c r="C22" s="59"/>
      <c r="D22" s="65"/>
      <c r="E22" s="61"/>
      <c r="F22" s="61"/>
      <c r="G22" s="61"/>
      <c r="H22" s="61"/>
      <c r="I22" s="61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13"/>
      <c r="U22" s="13"/>
      <c r="V22" s="183"/>
      <c r="W22" s="70" t="e">
        <f>IF(X22&gt;0,1,AVERAGE(D22:R22))</f>
        <v>#DIV/0!</v>
      </c>
      <c r="X22" s="7">
        <f>COUNTIF(D22:R22,1)</f>
        <v>0</v>
      </c>
      <c r="Y22" s="8"/>
      <c r="Z22" s="9"/>
      <c r="AA22" s="10"/>
      <c r="AB22" s="67"/>
      <c r="AC22" s="63"/>
      <c r="AD22" s="64"/>
    </row>
    <row r="23" spans="1:30" ht="12.75" customHeight="1">
      <c r="A23" s="12">
        <f t="shared" si="0"/>
        <v>20</v>
      </c>
      <c r="B23" s="57"/>
      <c r="C23" s="59"/>
      <c r="D23" s="65"/>
      <c r="E23" s="61"/>
      <c r="F23" s="61"/>
      <c r="G23" s="61"/>
      <c r="H23" s="61"/>
      <c r="I23" s="61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13"/>
      <c r="U23" s="13"/>
      <c r="V23" s="183"/>
      <c r="W23" s="70" t="e">
        <f>IF(X23&gt;0,1,AVERAGE(D23:R23))</f>
        <v>#DIV/0!</v>
      </c>
      <c r="X23" s="7">
        <f>COUNTIF(D23:R23,1)</f>
        <v>0</v>
      </c>
      <c r="Y23" s="8"/>
      <c r="Z23" s="9"/>
      <c r="AA23" s="10"/>
      <c r="AB23" s="67"/>
      <c r="AC23" s="63"/>
      <c r="AD23" s="64"/>
    </row>
    <row r="24" spans="1:30" ht="12.75" customHeight="1">
      <c r="A24" s="12">
        <f t="shared" si="0"/>
        <v>21</v>
      </c>
      <c r="B24" s="57"/>
      <c r="C24" s="59"/>
      <c r="D24" s="65"/>
      <c r="E24" s="61"/>
      <c r="F24" s="61"/>
      <c r="G24" s="61"/>
      <c r="H24" s="61"/>
      <c r="I24" s="61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13"/>
      <c r="U24" s="13"/>
      <c r="V24" s="184"/>
      <c r="W24" s="70" t="e">
        <f>IF(X24&gt;0,1,AVERAGE(D24:R24))</f>
        <v>#DIV/0!</v>
      </c>
      <c r="X24" s="7">
        <f>COUNTIF(D24:R24,1)</f>
        <v>0</v>
      </c>
      <c r="Y24" s="8"/>
      <c r="Z24" s="9"/>
      <c r="AA24" s="10"/>
      <c r="AB24" s="67"/>
      <c r="AC24" s="63"/>
      <c r="AD24" s="64"/>
    </row>
    <row r="25" spans="1:30" ht="12.75" customHeight="1">
      <c r="A25" s="12">
        <f t="shared" si="0"/>
        <v>22</v>
      </c>
      <c r="B25" s="57"/>
      <c r="C25" s="58"/>
      <c r="D25" s="65"/>
      <c r="E25" s="61"/>
      <c r="F25" s="61"/>
      <c r="G25" s="61"/>
      <c r="H25" s="61"/>
      <c r="I25" s="61"/>
      <c r="J25" s="60"/>
      <c r="K25" s="61"/>
      <c r="L25" s="61"/>
      <c r="M25" s="61"/>
      <c r="N25" s="61"/>
      <c r="O25" s="61"/>
      <c r="P25" s="61"/>
      <c r="Q25" s="61"/>
      <c r="R25" s="61"/>
      <c r="S25" s="61"/>
      <c r="T25" s="13"/>
      <c r="U25" s="13"/>
      <c r="V25" s="183"/>
      <c r="W25" s="70" t="e">
        <f>IF(X25&gt;0,1,AVERAGE(D25:R25))</f>
        <v>#DIV/0!</v>
      </c>
      <c r="X25" s="7">
        <f>COUNTIF(D25:R25,1)</f>
        <v>0</v>
      </c>
      <c r="Y25" s="8"/>
      <c r="Z25" s="9"/>
      <c r="AA25" s="10"/>
      <c r="AB25" s="67"/>
      <c r="AC25" s="63"/>
      <c r="AD25" s="64"/>
    </row>
    <row r="26" spans="1:30" ht="12.75" customHeight="1">
      <c r="A26" s="12">
        <f t="shared" si="0"/>
        <v>23</v>
      </c>
      <c r="B26" s="57"/>
      <c r="C26" s="59"/>
      <c r="D26" s="6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  <c r="R26" s="167"/>
      <c r="S26" s="61"/>
      <c r="T26" s="61"/>
      <c r="U26" s="61"/>
      <c r="V26" s="183"/>
      <c r="W26" s="70" t="e">
        <f>IF(X26&gt;0,1,AVERAGE(D26:R26))</f>
        <v>#DIV/0!</v>
      </c>
      <c r="X26" s="7">
        <f>COUNTIF(D26:R26,1)</f>
        <v>0</v>
      </c>
      <c r="Y26" s="8"/>
      <c r="Z26" s="9"/>
      <c r="AA26" s="10"/>
      <c r="AB26" s="67"/>
      <c r="AC26" s="63"/>
      <c r="AD26" s="64"/>
    </row>
    <row r="27" spans="1:30" ht="12.75" customHeight="1">
      <c r="A27" s="12">
        <f t="shared" si="0"/>
        <v>24</v>
      </c>
      <c r="B27" s="57"/>
      <c r="C27" s="59"/>
      <c r="D27" s="6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167"/>
      <c r="S27" s="61"/>
      <c r="T27" s="61"/>
      <c r="U27" s="61"/>
      <c r="V27" s="183"/>
      <c r="W27" s="70" t="e">
        <f>IF(X27&gt;0,1,AVERAGE(D27:R27))</f>
        <v>#DIV/0!</v>
      </c>
      <c r="X27" s="7">
        <f>COUNTIF(D27:R27,1)</f>
        <v>0</v>
      </c>
      <c r="Y27" s="8"/>
      <c r="Z27" s="9"/>
      <c r="AA27" s="10"/>
      <c r="AB27" s="67"/>
      <c r="AC27" s="63"/>
      <c r="AD27" s="64"/>
    </row>
    <row r="28" spans="1:30" ht="12.75" customHeight="1" thickBot="1">
      <c r="A28" s="12">
        <f t="shared" si="0"/>
        <v>25</v>
      </c>
      <c r="B28" s="57"/>
      <c r="C28" s="58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88"/>
      <c r="S28" s="189"/>
      <c r="T28" s="186"/>
      <c r="U28" s="186"/>
      <c r="V28" s="190"/>
      <c r="W28" s="71" t="e">
        <f>IF(X28&gt;0,1,AVERAGE(D28:R28))</f>
        <v>#DIV/0!</v>
      </c>
      <c r="X28" s="7">
        <f>COUNTIF(D28:R28,1)</f>
        <v>0</v>
      </c>
      <c r="Y28" s="8"/>
      <c r="Z28" s="9"/>
      <c r="AA28" s="10"/>
      <c r="AB28" s="68"/>
      <c r="AC28" s="63"/>
      <c r="AD28" s="64"/>
    </row>
    <row r="29" spans="1:30" s="20" customFormat="1" ht="16.5" customHeight="1" thickBot="1">
      <c r="A29" s="77" t="s">
        <v>48</v>
      </c>
      <c r="B29" s="78"/>
      <c r="C29" s="79"/>
      <c r="D29" s="170"/>
      <c r="E29" s="170"/>
      <c r="F29" s="170"/>
      <c r="G29" s="170"/>
      <c r="H29" s="170"/>
      <c r="I29" s="170"/>
      <c r="J29" s="170"/>
      <c r="K29" s="170"/>
      <c r="L29" s="170"/>
      <c r="M29" s="171"/>
      <c r="N29" s="172">
        <f>COUNTA(N4:N28)</f>
        <v>0</v>
      </c>
      <c r="O29" s="172">
        <f>COUNTA(O4:O28)</f>
        <v>0</v>
      </c>
      <c r="P29" s="173">
        <f>COUNTA(P4:P28)</f>
        <v>0</v>
      </c>
      <c r="Q29" s="174" t="s">
        <v>18</v>
      </c>
      <c r="R29" s="168"/>
      <c r="S29" s="169">
        <f>COUNTA(S4:S28)</f>
        <v>0</v>
      </c>
      <c r="T29" s="175">
        <f>COUNTA(T4:T28)</f>
        <v>0</v>
      </c>
      <c r="U29" s="175">
        <f>COUNTA(U4:U28)</f>
        <v>0</v>
      </c>
      <c r="V29" s="176">
        <f>COUNTA(V4:V28)</f>
        <v>0</v>
      </c>
      <c r="W29" s="14" t="e">
        <f>AVERAGE(W4:W28)</f>
        <v>#DIV/0!</v>
      </c>
      <c r="X29" s="15">
        <f>SUM(X4:X28)</f>
        <v>0</v>
      </c>
      <c r="Y29" s="16">
        <f>COUNTA(Y4:Y28)</f>
        <v>0</v>
      </c>
      <c r="Z29" s="16">
        <f>SUM(Z4:Z28)</f>
        <v>0</v>
      </c>
      <c r="AA29" s="16">
        <f>SUM(AA4:AA28)</f>
        <v>0</v>
      </c>
      <c r="AB29" s="17">
        <f>SUM(AB4:AB28)</f>
        <v>0</v>
      </c>
      <c r="AC29" s="18">
        <f>SUM(AC4:AC28)</f>
        <v>0</v>
      </c>
      <c r="AD29" s="19">
        <f>SUM(AD4:AD28)</f>
        <v>0</v>
      </c>
    </row>
    <row r="30" spans="1:35" ht="15" customHeight="1" thickBot="1">
      <c r="A30" s="124" t="s">
        <v>32</v>
      </c>
      <c r="B30" s="125"/>
      <c r="C30" s="91"/>
      <c r="D30" s="21">
        <f>COUNTIF(D4:D28,5)</f>
        <v>0</v>
      </c>
      <c r="E30" s="21">
        <f aca="true" t="shared" si="1" ref="E30:P30">COUNTIF(E4:E28,5)</f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2">
        <f>SUM(D30:P30)</f>
        <v>0</v>
      </c>
      <c r="R30" s="126" t="s">
        <v>14</v>
      </c>
      <c r="S30" s="23">
        <v>5</v>
      </c>
      <c r="T30" s="24">
        <f>COUNTIF(W4:W28,"&gt;=4,5")</f>
        <v>0</v>
      </c>
      <c r="U30" s="25">
        <f>T30/SUM($W$32:$W$33)</f>
        <v>0</v>
      </c>
      <c r="V30" s="133" t="s">
        <v>12</v>
      </c>
      <c r="W30" s="134"/>
      <c r="X30" s="135">
        <f>(T30+T31+T32+T33)/COUNTA(A4:A28)</f>
        <v>0</v>
      </c>
      <c r="Y30" s="136"/>
      <c r="Z30" s="136"/>
      <c r="AA30" s="137"/>
      <c r="AB30" s="26">
        <f>AB29/29</f>
        <v>0</v>
      </c>
      <c r="AC30" s="27" t="e">
        <f>AVERAGE(AC4:AC28)</f>
        <v>#DIV/0!</v>
      </c>
      <c r="AD30" s="28">
        <f>SUM(AD4:AD28)/24</f>
        <v>0</v>
      </c>
      <c r="AE30" s="29"/>
      <c r="AF30" s="30"/>
      <c r="AG30" s="30"/>
      <c r="AH30" s="31"/>
      <c r="AI30" s="32"/>
    </row>
    <row r="31" spans="1:35" ht="15" customHeight="1" thickBot="1">
      <c r="A31" s="128" t="s">
        <v>33</v>
      </c>
      <c r="B31" s="129"/>
      <c r="C31" s="93"/>
      <c r="D31" s="33">
        <f>COUNTIF(D4:D28,4)</f>
        <v>0</v>
      </c>
      <c r="E31" s="33">
        <f aca="true" t="shared" si="2" ref="E31:P31">COUNTIF(E4:E28,4)</f>
        <v>0</v>
      </c>
      <c r="F31" s="33">
        <f t="shared" si="2"/>
        <v>0</v>
      </c>
      <c r="G31" s="33">
        <f t="shared" si="2"/>
        <v>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K31" s="33">
        <f t="shared" si="2"/>
        <v>0</v>
      </c>
      <c r="L31" s="33">
        <f t="shared" si="2"/>
        <v>0</v>
      </c>
      <c r="M31" s="33">
        <f t="shared" si="2"/>
        <v>0</v>
      </c>
      <c r="N31" s="33">
        <f t="shared" si="2"/>
        <v>0</v>
      </c>
      <c r="O31" s="33">
        <f t="shared" si="2"/>
        <v>0</v>
      </c>
      <c r="P31" s="33">
        <f t="shared" si="2"/>
        <v>0</v>
      </c>
      <c r="Q31" s="34">
        <f>SUM(D31:P31)</f>
        <v>0</v>
      </c>
      <c r="R31" s="127"/>
      <c r="S31" s="35">
        <v>4</v>
      </c>
      <c r="T31" s="36">
        <f>COUNTIF(W4:W28,"&gt;=3,5")-T30</f>
        <v>0</v>
      </c>
      <c r="U31" s="37">
        <f>T31/SUM($W$32:$W$33)</f>
        <v>0</v>
      </c>
      <c r="V31" s="138" t="s">
        <v>13</v>
      </c>
      <c r="W31" s="139"/>
      <c r="X31" s="140">
        <f>T34/COUNTA(A4:A28)</f>
        <v>0</v>
      </c>
      <c r="Y31" s="141"/>
      <c r="Z31" s="141"/>
      <c r="AA31" s="142"/>
      <c r="AB31" s="38"/>
      <c r="AC31" s="119">
        <f>SUM(AC29:AD29)</f>
        <v>0</v>
      </c>
      <c r="AD31" s="120"/>
      <c r="AE31" s="39"/>
      <c r="AF31" s="31"/>
      <c r="AG31" s="31"/>
      <c r="AH31" s="31"/>
      <c r="AI31" s="32"/>
    </row>
    <row r="32" spans="1:35" ht="15" customHeight="1">
      <c r="A32" s="128" t="s">
        <v>34</v>
      </c>
      <c r="B32" s="129"/>
      <c r="C32" s="93"/>
      <c r="D32" s="33">
        <f>COUNTIF(D4:D28,3)</f>
        <v>0</v>
      </c>
      <c r="E32" s="33">
        <f aca="true" t="shared" si="3" ref="E32:P32">COUNTIF(E4:E28,3)</f>
        <v>0</v>
      </c>
      <c r="F32" s="33">
        <f t="shared" si="3"/>
        <v>0</v>
      </c>
      <c r="G32" s="33">
        <f t="shared" si="3"/>
        <v>0</v>
      </c>
      <c r="H32" s="33">
        <f t="shared" si="3"/>
        <v>0</v>
      </c>
      <c r="I32" s="33">
        <f t="shared" si="3"/>
        <v>0</v>
      </c>
      <c r="J32" s="33">
        <f t="shared" si="3"/>
        <v>0</v>
      </c>
      <c r="K32" s="33">
        <f t="shared" si="3"/>
        <v>0</v>
      </c>
      <c r="L32" s="33">
        <f t="shared" si="3"/>
        <v>0</v>
      </c>
      <c r="M32" s="33">
        <f t="shared" si="3"/>
        <v>0</v>
      </c>
      <c r="N32" s="33">
        <f t="shared" si="3"/>
        <v>0</v>
      </c>
      <c r="O32" s="33">
        <f t="shared" si="3"/>
        <v>0</v>
      </c>
      <c r="P32" s="33">
        <f t="shared" si="3"/>
        <v>0</v>
      </c>
      <c r="Q32" s="34">
        <f>SUM(D32:P32)</f>
        <v>0</v>
      </c>
      <c r="R32" s="127"/>
      <c r="S32" s="35">
        <v>3</v>
      </c>
      <c r="T32" s="36">
        <f>COUNTIF(W4:W28,"&gt;=2,5")-T31-T30</f>
        <v>0</v>
      </c>
      <c r="U32" s="37">
        <f>T32/SUM($W$32:$W$33)</f>
        <v>0</v>
      </c>
      <c r="V32" s="40" t="s">
        <v>16</v>
      </c>
      <c r="W32" s="41">
        <f>COUNTIF(C4:C28,"ž")</f>
        <v>1</v>
      </c>
      <c r="X32" s="147" t="s">
        <v>27</v>
      </c>
      <c r="Y32" s="148"/>
      <c r="Z32" s="148"/>
      <c r="AA32" s="42">
        <f>COUNTIF(X4:X28,1)</f>
        <v>0</v>
      </c>
      <c r="AB32" s="151" t="s">
        <v>50</v>
      </c>
      <c r="AC32" s="152"/>
      <c r="AD32" s="153"/>
      <c r="AE32" s="43"/>
      <c r="AF32" s="43"/>
      <c r="AG32" s="43"/>
      <c r="AH32" s="43"/>
      <c r="AI32" s="32"/>
    </row>
    <row r="33" spans="1:35" ht="15" customHeight="1" thickBot="1">
      <c r="A33" s="128" t="s">
        <v>35</v>
      </c>
      <c r="B33" s="129"/>
      <c r="C33" s="93"/>
      <c r="D33" s="33">
        <f>COUNTIF(D4:D28,2)</f>
        <v>0</v>
      </c>
      <c r="E33" s="33">
        <f aca="true" t="shared" si="4" ref="E33:P33">COUNTIF(E4:E28,2)</f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  <c r="Q33" s="34">
        <f>SUM(D33:P33)</f>
        <v>0</v>
      </c>
      <c r="R33" s="127"/>
      <c r="S33" s="35">
        <v>2</v>
      </c>
      <c r="T33" s="36">
        <f>COUNTIF(W4:W28,"&lt;2,5")-T34</f>
        <v>0</v>
      </c>
      <c r="U33" s="37">
        <f>T33/SUM($W$32:$W$33)</f>
        <v>0</v>
      </c>
      <c r="V33" s="44" t="s">
        <v>17</v>
      </c>
      <c r="W33" s="45">
        <f>COUNTIF(C4:C28,"m")</f>
        <v>1</v>
      </c>
      <c r="X33" s="158" t="s">
        <v>28</v>
      </c>
      <c r="Y33" s="159"/>
      <c r="Z33" s="159"/>
      <c r="AA33" s="46">
        <f>COUNTIF(X4:X28,2)</f>
        <v>0</v>
      </c>
      <c r="AB33" s="154"/>
      <c r="AC33" s="152"/>
      <c r="AD33" s="153"/>
      <c r="AE33" s="43"/>
      <c r="AF33" s="43"/>
      <c r="AG33" s="43"/>
      <c r="AH33" s="43"/>
      <c r="AI33" s="32"/>
    </row>
    <row r="34" spans="1:35" ht="15.75" customHeight="1" thickBot="1">
      <c r="A34" s="160" t="s">
        <v>36</v>
      </c>
      <c r="B34" s="144"/>
      <c r="C34" s="95"/>
      <c r="D34" s="47">
        <f>COUNTIF(D4:D28,1)</f>
        <v>0</v>
      </c>
      <c r="E34" s="47">
        <f aca="true" t="shared" si="5" ref="E34:P34">COUNTIF(E4:E28,1)</f>
        <v>0</v>
      </c>
      <c r="F34" s="47">
        <f t="shared" si="5"/>
        <v>0</v>
      </c>
      <c r="G34" s="47">
        <f t="shared" si="5"/>
        <v>0</v>
      </c>
      <c r="H34" s="47">
        <f t="shared" si="5"/>
        <v>0</v>
      </c>
      <c r="I34" s="47">
        <f t="shared" si="5"/>
        <v>0</v>
      </c>
      <c r="J34" s="47">
        <f t="shared" si="5"/>
        <v>0</v>
      </c>
      <c r="K34" s="47">
        <f t="shared" si="5"/>
        <v>0</v>
      </c>
      <c r="L34" s="47">
        <f t="shared" si="5"/>
        <v>0</v>
      </c>
      <c r="M34" s="47">
        <f t="shared" si="5"/>
        <v>0</v>
      </c>
      <c r="N34" s="47">
        <f t="shared" si="5"/>
        <v>0</v>
      </c>
      <c r="O34" s="47">
        <f t="shared" si="5"/>
        <v>0</v>
      </c>
      <c r="P34" s="47">
        <f t="shared" si="5"/>
        <v>0</v>
      </c>
      <c r="Q34" s="48">
        <f>SUM(D34:P34)</f>
        <v>0</v>
      </c>
      <c r="R34" s="127"/>
      <c r="S34" s="49">
        <v>1</v>
      </c>
      <c r="T34" s="50">
        <f>COUNTIF(W4:W28,"1")</f>
        <v>0</v>
      </c>
      <c r="U34" s="51">
        <f>T34/SUM($W$32:$W$33)</f>
        <v>0</v>
      </c>
      <c r="V34" s="161" t="s">
        <v>31</v>
      </c>
      <c r="W34" s="134"/>
      <c r="X34" s="158" t="s">
        <v>29</v>
      </c>
      <c r="Y34" s="159"/>
      <c r="Z34" s="159"/>
      <c r="AA34" s="46">
        <f>COUNTIF(X4:X28,3)</f>
        <v>0</v>
      </c>
      <c r="AB34" s="154"/>
      <c r="AC34" s="152"/>
      <c r="AD34" s="153"/>
      <c r="AE34" s="43"/>
      <c r="AF34" s="43"/>
      <c r="AG34" s="43"/>
      <c r="AH34" s="43"/>
      <c r="AI34" s="32"/>
    </row>
    <row r="35" spans="1:35" ht="16.5" customHeight="1" thickBot="1">
      <c r="A35" s="162" t="s">
        <v>11</v>
      </c>
      <c r="B35" s="163"/>
      <c r="C35" s="157"/>
      <c r="D35" s="52" t="e">
        <f>AVERAGE(D4:D28)</f>
        <v>#DIV/0!</v>
      </c>
      <c r="E35" s="53" t="e">
        <f>AVERAGE(E4:E28)</f>
        <v>#DIV/0!</v>
      </c>
      <c r="F35" s="53" t="e">
        <f>AVERAGE(F4:F28)</f>
        <v>#DIV/0!</v>
      </c>
      <c r="G35" s="53" t="e">
        <f>AVERAGE(G4:G28)</f>
        <v>#DIV/0!</v>
      </c>
      <c r="H35" s="53" t="e">
        <f>AVERAGE(H4:H28)</f>
        <v>#DIV/0!</v>
      </c>
      <c r="I35" s="53" t="e">
        <f aca="true" t="shared" si="6" ref="I35:P35">AVERAGE(I4:I28)</f>
        <v>#DIV/0!</v>
      </c>
      <c r="J35" s="53" t="e">
        <f t="shared" si="6"/>
        <v>#DIV/0!</v>
      </c>
      <c r="K35" s="53" t="e">
        <f t="shared" si="6"/>
        <v>#DIV/0!</v>
      </c>
      <c r="L35" s="53" t="e">
        <f t="shared" si="6"/>
        <v>#DIV/0!</v>
      </c>
      <c r="M35" s="53" t="e">
        <f t="shared" si="6"/>
        <v>#DIV/0!</v>
      </c>
      <c r="N35" s="53" t="e">
        <f t="shared" si="6"/>
        <v>#DIV/0!</v>
      </c>
      <c r="O35" s="53" t="e">
        <f t="shared" si="6"/>
        <v>#DIV/0!</v>
      </c>
      <c r="P35" s="53" t="e">
        <f t="shared" si="6"/>
        <v>#DIV/0!</v>
      </c>
      <c r="Q35" s="149" t="e">
        <f>AVERAGE(D35:P35)</f>
        <v>#DIV/0!</v>
      </c>
      <c r="R35" s="150"/>
      <c r="S35" s="164"/>
      <c r="T35" s="165"/>
      <c r="U35" s="166"/>
      <c r="V35" s="143" t="e">
        <f>(Q35+W29)/2</f>
        <v>#DIV/0!</v>
      </c>
      <c r="W35" s="144"/>
      <c r="X35" s="145" t="s">
        <v>30</v>
      </c>
      <c r="Y35" s="146"/>
      <c r="Z35" s="146"/>
      <c r="AA35" s="54">
        <f>COUNTIF(X4:X28,4)</f>
        <v>0</v>
      </c>
      <c r="AB35" s="155"/>
      <c r="AC35" s="156"/>
      <c r="AD35" s="157"/>
      <c r="AE35" s="43"/>
      <c r="AF35" s="43"/>
      <c r="AG35" s="43"/>
      <c r="AH35" s="43"/>
      <c r="AI35" s="32"/>
    </row>
    <row r="36" spans="20:35" ht="12.75">
      <c r="T36" s="32"/>
      <c r="U36" s="32"/>
      <c r="V36" s="32"/>
      <c r="W36" s="32"/>
      <c r="X36" s="55"/>
      <c r="Y36" s="55"/>
      <c r="Z36" s="55"/>
      <c r="AA36" s="55"/>
      <c r="AB36" s="32"/>
      <c r="AE36" s="32"/>
      <c r="AF36" s="32"/>
      <c r="AG36" s="32"/>
      <c r="AH36" s="32"/>
      <c r="AI36" s="32"/>
    </row>
    <row r="37" ht="12.75">
      <c r="U37" s="32"/>
    </row>
  </sheetData>
  <sheetProtection/>
  <mergeCells count="48">
    <mergeCell ref="AB32:AD35"/>
    <mergeCell ref="A33:C33"/>
    <mergeCell ref="X33:Z33"/>
    <mergeCell ref="A34:C34"/>
    <mergeCell ref="V34:W34"/>
    <mergeCell ref="X34:Z34"/>
    <mergeCell ref="A35:C35"/>
    <mergeCell ref="S35:U35"/>
    <mergeCell ref="V31:W31"/>
    <mergeCell ref="X31:AA31"/>
    <mergeCell ref="V35:W35"/>
    <mergeCell ref="X35:Z35"/>
    <mergeCell ref="X32:Z32"/>
    <mergeCell ref="Q35:R35"/>
    <mergeCell ref="AC31:AD31"/>
    <mergeCell ref="M2:M3"/>
    <mergeCell ref="N2:R2"/>
    <mergeCell ref="A30:C30"/>
    <mergeCell ref="R30:R34"/>
    <mergeCell ref="A32:C32"/>
    <mergeCell ref="AB1:AB3"/>
    <mergeCell ref="V30:W30"/>
    <mergeCell ref="X30:AA30"/>
    <mergeCell ref="A31:C31"/>
    <mergeCell ref="AC1:AD2"/>
    <mergeCell ref="D2:D3"/>
    <mergeCell ref="E2:E3"/>
    <mergeCell ref="F2:F3"/>
    <mergeCell ref="G2:G3"/>
    <mergeCell ref="H2:H3"/>
    <mergeCell ref="V1:V3"/>
    <mergeCell ref="X1:X3"/>
    <mergeCell ref="Y1:Y3"/>
    <mergeCell ref="Z1:Z3"/>
    <mergeCell ref="AA1:AA3"/>
    <mergeCell ref="A1:A3"/>
    <mergeCell ref="B1:C3"/>
    <mergeCell ref="D1:R1"/>
    <mergeCell ref="S1:S3"/>
    <mergeCell ref="T1:T3"/>
    <mergeCell ref="U1:U3"/>
    <mergeCell ref="J2:J3"/>
    <mergeCell ref="K2:K3"/>
    <mergeCell ref="L2:L3"/>
    <mergeCell ref="W1:W3"/>
    <mergeCell ref="Q29:R29"/>
    <mergeCell ref="A29:M29"/>
    <mergeCell ref="I2:I3"/>
  </mergeCells>
  <printOptions/>
  <pageMargins left="0.40572916666666664" right="0.7086614173228347" top="0.6432291666666666" bottom="0.7480314960629921" header="0.31496062992125984" footer="0.31496062992125984"/>
  <pageSetup horizontalDpi="600" verticalDpi="600" orientation="landscape" paperSize="9" scale="95" r:id="rId3"/>
  <headerFooter>
    <oddHeader xml:space="preserve">&amp;L&amp;"-,Regular"Školska godina: 20__./20__.
Razredni odjel: ____&amp;C&amp;"-,Regular"Uspjeh na_________________________________&amp;R&amp;"-,Regular"Razrednik: __________________________ </oddHeader>
    <oddFooter>&amp;LDatum: &amp;D&amp;CVrijeme: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"Ravne njive"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 Norac</dc:creator>
  <cp:keywords/>
  <dc:description/>
  <cp:lastModifiedBy>Andrea</cp:lastModifiedBy>
  <cp:lastPrinted>2013-06-24T07:33:11Z</cp:lastPrinted>
  <dcterms:created xsi:type="dcterms:W3CDTF">2001-12-10T10:08:22Z</dcterms:created>
  <dcterms:modified xsi:type="dcterms:W3CDTF">2013-06-30T19:23:56Z</dcterms:modified>
  <cp:category/>
  <cp:version/>
  <cp:contentType/>
  <cp:contentStatus/>
</cp:coreProperties>
</file>